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61" windowWidth="15120" windowHeight="7950" tabRatio="500" activeTab="0"/>
  </bookViews>
  <sheets>
    <sheet name="HOVEDREGNSKAP" sheetId="1" r:id="rId1"/>
  </sheets>
  <definedNames>
    <definedName name="_xlnm.Print_Area" localSheetId="0">'HOVEDREGNSKAP'!$A$1:$J$39</definedName>
  </definedNames>
  <calcPr fullCalcOnLoad="1"/>
</workbook>
</file>

<file path=xl/sharedStrings.xml><?xml version="1.0" encoding="utf-8"?>
<sst xmlns="http://schemas.openxmlformats.org/spreadsheetml/2006/main" count="39" uniqueCount="39">
  <si>
    <t>Mat og drikke, artister</t>
  </si>
  <si>
    <t>Mat og drikke, salg</t>
  </si>
  <si>
    <t>Sjenkebevilling</t>
  </si>
  <si>
    <t>Leie nettside</t>
  </si>
  <si>
    <t>Merchandise</t>
  </si>
  <si>
    <t>Tono</t>
  </si>
  <si>
    <t>Diverse</t>
  </si>
  <si>
    <t>SUM</t>
  </si>
  <si>
    <t>Markedsføring</t>
  </si>
  <si>
    <t>INNTEKTER</t>
  </si>
  <si>
    <t>Annen inntekt</t>
  </si>
  <si>
    <t>Salg, merchandise</t>
  </si>
  <si>
    <t>UTGIFTER</t>
  </si>
  <si>
    <t>Honorar, band</t>
  </si>
  <si>
    <t>Honorar, DJs m.m.</t>
  </si>
  <si>
    <t>Reiser</t>
  </si>
  <si>
    <t>Overnatting</t>
  </si>
  <si>
    <t>Teknisk</t>
  </si>
  <si>
    <t>Lydteknikk</t>
  </si>
  <si>
    <t>Husleie</t>
  </si>
  <si>
    <t xml:space="preserve"> </t>
  </si>
  <si>
    <t>Salg, mat (og drikke)</t>
  </si>
  <si>
    <t>Billettservice</t>
  </si>
  <si>
    <t xml:space="preserve"> - Billettpris</t>
  </si>
  <si>
    <t xml:space="preserve"> - Antall publikum</t>
  </si>
  <si>
    <t>Sum billettsalg</t>
  </si>
  <si>
    <t>TOTAL</t>
  </si>
  <si>
    <t>SUM INNTEKTER</t>
  </si>
  <si>
    <t>SUM UTGIFTER</t>
  </si>
  <si>
    <t>KONSERT 1</t>
  </si>
  <si>
    <t>KONSERT 2</t>
  </si>
  <si>
    <t>KONSERT 3</t>
  </si>
  <si>
    <t>KONSERT 4</t>
  </si>
  <si>
    <t>KONSERT 5</t>
  </si>
  <si>
    <t>KONSERT 6</t>
  </si>
  <si>
    <t>KONSERT 7</t>
  </si>
  <si>
    <t>YMSE</t>
  </si>
  <si>
    <t>Støtte, Norsk kulturråd</t>
  </si>
  <si>
    <t>Støtte, Kommune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</si>
</sst>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000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b/>
      <sz val="9"/>
      <color indexed="16"/>
      <name val="Verdana"/>
      <family val="0"/>
    </font>
    <font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80" zoomScalePageLayoutView="80" workbookViewId="0" topLeftCell="A1">
      <selection activeCell="J12" sqref="J12"/>
    </sheetView>
  </sheetViews>
  <sheetFormatPr defaultColWidth="10.75390625" defaultRowHeight="12.75"/>
  <cols>
    <col min="1" max="1" width="18.625" style="3" customWidth="1"/>
    <col min="2" max="2" width="9.00390625" style="31" customWidth="1"/>
    <col min="3" max="3" width="11.375" style="3" customWidth="1"/>
    <col min="4" max="4" width="10.375" style="3" customWidth="1"/>
    <col min="5" max="6" width="11.25390625" style="3" bestFit="1" customWidth="1"/>
    <col min="7" max="7" width="11.25390625" style="3" customWidth="1"/>
    <col min="8" max="8" width="12.00390625" style="3" bestFit="1" customWidth="1"/>
    <col min="9" max="9" width="11.25390625" style="3" bestFit="1" customWidth="1"/>
    <col min="10" max="16384" width="10.75390625" style="3" customWidth="1"/>
  </cols>
  <sheetData>
    <row r="1" spans="1:10" s="1" customFormat="1" ht="12.75">
      <c r="A1" s="4"/>
      <c r="B1" s="22" t="s">
        <v>26</v>
      </c>
      <c r="C1" s="5" t="s">
        <v>29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5" t="s">
        <v>36</v>
      </c>
    </row>
    <row r="2" spans="1:10" s="1" customFormat="1" ht="12.75">
      <c r="A2" s="4"/>
      <c r="B2" s="22"/>
      <c r="C2" s="5"/>
      <c r="D2" s="5"/>
      <c r="E2" s="5"/>
      <c r="F2" s="5"/>
      <c r="G2" s="5"/>
      <c r="H2" s="5"/>
      <c r="I2" s="5"/>
      <c r="J2" s="5"/>
    </row>
    <row r="3" spans="1:10" s="2" customFormat="1" ht="12.75">
      <c r="A3" s="6"/>
      <c r="B3" s="23"/>
      <c r="C3" s="6"/>
      <c r="D3" s="6"/>
      <c r="E3" s="6"/>
      <c r="F3" s="6"/>
      <c r="G3" s="6"/>
      <c r="H3" s="6"/>
      <c r="I3" s="6"/>
      <c r="J3" s="7"/>
    </row>
    <row r="4" spans="1:10" s="1" customFormat="1" ht="12.75">
      <c r="A4" s="8" t="s">
        <v>9</v>
      </c>
      <c r="B4" s="24"/>
      <c r="C4" s="8"/>
      <c r="D4" s="8"/>
      <c r="E4" s="8"/>
      <c r="F4" s="8"/>
      <c r="G4" s="8"/>
      <c r="H4" s="8"/>
      <c r="I4" s="8"/>
      <c r="J4" s="8"/>
    </row>
    <row r="5" spans="1:10" ht="12.75">
      <c r="A5" s="20" t="s">
        <v>23</v>
      </c>
      <c r="B5" s="25"/>
      <c r="C5" s="10"/>
      <c r="D5" s="9">
        <v>150</v>
      </c>
      <c r="E5" s="9">
        <v>150</v>
      </c>
      <c r="F5" s="9">
        <v>150</v>
      </c>
      <c r="G5" s="19">
        <v>150</v>
      </c>
      <c r="H5" s="9">
        <v>150</v>
      </c>
      <c r="I5" s="9">
        <v>150</v>
      </c>
      <c r="J5" s="10"/>
    </row>
    <row r="6" spans="1:10" ht="12.75">
      <c r="A6" s="20" t="s">
        <v>24</v>
      </c>
      <c r="B6" s="25"/>
      <c r="C6" s="10"/>
      <c r="D6" s="9">
        <v>94</v>
      </c>
      <c r="E6" s="9">
        <v>70</v>
      </c>
      <c r="F6" s="9">
        <v>61</v>
      </c>
      <c r="G6" s="19">
        <v>33</v>
      </c>
      <c r="H6" s="9">
        <v>70</v>
      </c>
      <c r="I6" s="9">
        <v>150</v>
      </c>
      <c r="J6" s="10"/>
    </row>
    <row r="7" spans="1:10" ht="12.75">
      <c r="A7" s="21" t="s">
        <v>25</v>
      </c>
      <c r="B7" s="26">
        <f>SUM(C7:I7)</f>
        <v>71700</v>
      </c>
      <c r="C7" s="13"/>
      <c r="D7" s="13">
        <f aca="true" t="shared" si="0" ref="D7:I7">SUM(D5*D6)</f>
        <v>14100</v>
      </c>
      <c r="E7" s="13">
        <f t="shared" si="0"/>
        <v>10500</v>
      </c>
      <c r="F7" s="13">
        <f t="shared" si="0"/>
        <v>9150</v>
      </c>
      <c r="G7" s="13">
        <f t="shared" si="0"/>
        <v>4950</v>
      </c>
      <c r="H7" s="13">
        <f t="shared" si="0"/>
        <v>10500</v>
      </c>
      <c r="I7" s="13">
        <f t="shared" si="0"/>
        <v>22500</v>
      </c>
      <c r="J7" s="13"/>
    </row>
    <row r="8" spans="1:10" ht="12.75">
      <c r="A8" s="20"/>
      <c r="B8" s="25"/>
      <c r="C8" s="10"/>
      <c r="D8" s="9"/>
      <c r="E8" s="9"/>
      <c r="F8" s="9"/>
      <c r="G8" s="9"/>
      <c r="H8" s="9"/>
      <c r="I8" s="9"/>
      <c r="J8" s="10"/>
    </row>
    <row r="9" spans="1:10" ht="12.75">
      <c r="A9" s="6" t="s">
        <v>37</v>
      </c>
      <c r="B9" s="25">
        <f>SUM(C9:I9)</f>
        <v>70000</v>
      </c>
      <c r="C9" s="9">
        <v>5000</v>
      </c>
      <c r="D9" s="9">
        <v>13000</v>
      </c>
      <c r="E9" s="9">
        <v>13000</v>
      </c>
      <c r="F9" s="9">
        <v>6500</v>
      </c>
      <c r="G9" s="9">
        <v>6500</v>
      </c>
      <c r="H9" s="9">
        <v>13000</v>
      </c>
      <c r="I9" s="9">
        <v>13000</v>
      </c>
      <c r="J9" s="10">
        <v>0</v>
      </c>
    </row>
    <row r="10" spans="1:10" ht="12.75">
      <c r="A10" s="6" t="s">
        <v>38</v>
      </c>
      <c r="B10" s="27">
        <f>SUM(C10:J10)</f>
        <v>8000</v>
      </c>
      <c r="C10" s="10">
        <v>1000</v>
      </c>
      <c r="D10" s="10">
        <v>1000</v>
      </c>
      <c r="E10" s="10">
        <v>1000</v>
      </c>
      <c r="F10" s="10">
        <v>500</v>
      </c>
      <c r="G10" s="10">
        <v>500</v>
      </c>
      <c r="H10" s="11">
        <v>1000</v>
      </c>
      <c r="I10" s="11">
        <v>1000</v>
      </c>
      <c r="J10" s="10">
        <v>2000</v>
      </c>
    </row>
    <row r="11" spans="1:10" ht="12.75">
      <c r="A11" s="6" t="s">
        <v>10</v>
      </c>
      <c r="B11" s="27">
        <f>SUM(C11:J11)</f>
        <v>39000</v>
      </c>
      <c r="C11" s="9">
        <v>30000</v>
      </c>
      <c r="D11" s="10"/>
      <c r="E11" s="10"/>
      <c r="F11" s="9"/>
      <c r="G11" s="9">
        <v>0</v>
      </c>
      <c r="H11" s="10"/>
      <c r="I11" s="10"/>
      <c r="J11" s="10">
        <f>SUM(4000+5000)</f>
        <v>9000</v>
      </c>
    </row>
    <row r="12" spans="1:10" ht="12.75">
      <c r="A12" s="6" t="s">
        <v>11</v>
      </c>
      <c r="B12" s="27">
        <f>SUM(C12:J12)</f>
        <v>150</v>
      </c>
      <c r="C12" s="10"/>
      <c r="D12" s="10"/>
      <c r="E12" s="10"/>
      <c r="F12" s="10">
        <v>150</v>
      </c>
      <c r="G12" s="11">
        <v>0</v>
      </c>
      <c r="H12" s="10"/>
      <c r="I12" s="10"/>
      <c r="J12" s="10">
        <v>0</v>
      </c>
    </row>
    <row r="13" spans="1:10" ht="12.75">
      <c r="A13" s="6" t="s">
        <v>21</v>
      </c>
      <c r="B13" s="27">
        <f>SUM(C13:J13)</f>
        <v>35503.119999999995</v>
      </c>
      <c r="C13" s="10"/>
      <c r="D13" s="9">
        <f>SUM(20946-2650+200+300)</f>
        <v>18796</v>
      </c>
      <c r="E13" s="11">
        <f>SUM(17074.5+3500+138.62-4006)</f>
        <v>16707.12</v>
      </c>
      <c r="F13" s="9">
        <v>0</v>
      </c>
      <c r="G13" s="9">
        <v>0</v>
      </c>
      <c r="H13" s="9"/>
      <c r="I13" s="10"/>
      <c r="J13" s="10"/>
    </row>
    <row r="14" spans="1:10" ht="12.75">
      <c r="A14" s="7"/>
      <c r="B14" s="27"/>
      <c r="C14" s="10"/>
      <c r="D14" s="10"/>
      <c r="E14" s="10"/>
      <c r="F14" s="10"/>
      <c r="G14" s="10"/>
      <c r="H14" s="10"/>
      <c r="I14" s="10"/>
      <c r="J14" s="10"/>
    </row>
    <row r="15" spans="1:10" s="2" customFormat="1" ht="12.75">
      <c r="A15" s="12" t="s">
        <v>27</v>
      </c>
      <c r="B15" s="26">
        <f>SUM(C15:J15)</f>
        <v>224353.12</v>
      </c>
      <c r="C15" s="13">
        <f>SUM(C7:C13)</f>
        <v>36000</v>
      </c>
      <c r="D15" s="13">
        <f>SUM(D7:D13)</f>
        <v>46896</v>
      </c>
      <c r="E15" s="13">
        <f>SUM(E7:E14)</f>
        <v>41207.119999999995</v>
      </c>
      <c r="F15" s="13">
        <f>SUM(F7:F14)</f>
        <v>16300</v>
      </c>
      <c r="G15" s="13">
        <f>SUM(G7:G14)</f>
        <v>11950</v>
      </c>
      <c r="H15" s="13">
        <f>SUM(H7:H13)</f>
        <v>24500</v>
      </c>
      <c r="I15" s="13">
        <f>SUM(I7:I13)</f>
        <v>36500</v>
      </c>
      <c r="J15" s="13">
        <f>SUM(J7:J13)</f>
        <v>11000</v>
      </c>
    </row>
    <row r="16" spans="1:10" ht="12.75">
      <c r="A16" s="7"/>
      <c r="B16" s="27"/>
      <c r="C16" s="10"/>
      <c r="D16" s="10"/>
      <c r="E16" s="10"/>
      <c r="F16" s="10"/>
      <c r="G16" s="10"/>
      <c r="H16" s="10"/>
      <c r="I16" s="10"/>
      <c r="J16" s="10"/>
    </row>
    <row r="17" spans="1:11" s="1" customFormat="1" ht="12.75">
      <c r="A17" s="8" t="s">
        <v>12</v>
      </c>
      <c r="B17" s="28"/>
      <c r="C17" s="14"/>
      <c r="D17" s="14"/>
      <c r="E17" s="14"/>
      <c r="F17" s="14"/>
      <c r="G17" s="14"/>
      <c r="H17" s="14"/>
      <c r="I17" s="14"/>
      <c r="J17" s="15"/>
      <c r="K17" s="1" t="s">
        <v>20</v>
      </c>
    </row>
    <row r="18" spans="1:10" ht="12.75">
      <c r="A18" s="7"/>
      <c r="B18" s="27"/>
      <c r="C18" s="10"/>
      <c r="D18" s="10"/>
      <c r="E18" s="10"/>
      <c r="F18" s="10"/>
      <c r="G18" s="10"/>
      <c r="H18" s="10"/>
      <c r="I18" s="10"/>
      <c r="J18" s="16"/>
    </row>
    <row r="19" spans="1:10" ht="12.75">
      <c r="A19" s="6" t="s">
        <v>13</v>
      </c>
      <c r="B19" s="25">
        <f>SUM(C19:I19)</f>
        <v>104600</v>
      </c>
      <c r="C19" s="9">
        <f>SUM(5000+5000+3000+4000+10000)</f>
        <v>27000</v>
      </c>
      <c r="D19" s="9">
        <f>SUM(2000+2000+1500+9400)</f>
        <v>14900</v>
      </c>
      <c r="E19" s="9">
        <f>SUM(2000+2000+1500+1500+6800)</f>
        <v>13800</v>
      </c>
      <c r="F19" s="9">
        <f>SUM(2000+1000+(61*100))</f>
        <v>9100</v>
      </c>
      <c r="G19" s="9">
        <f>(G7/3*2)+1000+1500</f>
        <v>5800</v>
      </c>
      <c r="H19" s="9">
        <f>SUM(H7/3*2)+2500+1000+2000</f>
        <v>12500</v>
      </c>
      <c r="I19" s="9">
        <f>SUM(I7/3*2)+2500+2000+2000</f>
        <v>21500</v>
      </c>
      <c r="J19" s="10"/>
    </row>
    <row r="20" spans="1:10" ht="12.75">
      <c r="A20" s="6" t="s">
        <v>14</v>
      </c>
      <c r="B20" s="27"/>
      <c r="C20" s="10"/>
      <c r="D20" s="9">
        <v>1500</v>
      </c>
      <c r="E20" s="9">
        <v>0</v>
      </c>
      <c r="F20" s="9">
        <v>0</v>
      </c>
      <c r="G20" s="9">
        <v>2000</v>
      </c>
      <c r="H20" s="9">
        <v>0</v>
      </c>
      <c r="I20" s="9">
        <v>0</v>
      </c>
      <c r="J20" s="10"/>
    </row>
    <row r="21" spans="1:10" ht="12.75">
      <c r="A21" s="6" t="s">
        <v>15</v>
      </c>
      <c r="B21" s="25">
        <f aca="true" t="shared" si="1" ref="B21:B29">SUM(C21:I21)</f>
        <v>4843.5</v>
      </c>
      <c r="C21" s="10"/>
      <c r="D21" s="9">
        <v>1346</v>
      </c>
      <c r="E21" s="9">
        <f>SUM(1829/2)</f>
        <v>914.5</v>
      </c>
      <c r="F21" s="19">
        <v>0</v>
      </c>
      <c r="G21" s="19">
        <f>326+257</f>
        <v>583</v>
      </c>
      <c r="H21" s="9">
        <v>0</v>
      </c>
      <c r="I21" s="10">
        <v>2000</v>
      </c>
      <c r="J21" s="10"/>
    </row>
    <row r="22" spans="1:10" ht="12.75">
      <c r="A22" s="6" t="s">
        <v>16</v>
      </c>
      <c r="B22" s="25">
        <f t="shared" si="1"/>
        <v>1000</v>
      </c>
      <c r="C22" s="10"/>
      <c r="D22" s="9">
        <v>0</v>
      </c>
      <c r="E22" s="9">
        <v>0</v>
      </c>
      <c r="F22" s="19">
        <v>0</v>
      </c>
      <c r="G22" s="19">
        <v>0</v>
      </c>
      <c r="H22" s="9">
        <v>0</v>
      </c>
      <c r="I22" s="10">
        <v>1000</v>
      </c>
      <c r="J22" s="10"/>
    </row>
    <row r="23" spans="1:10" ht="12.75">
      <c r="A23" s="6" t="s">
        <v>17</v>
      </c>
      <c r="B23" s="25">
        <f t="shared" si="1"/>
        <v>16500</v>
      </c>
      <c r="C23" s="10"/>
      <c r="D23" s="9">
        <f>SUM(4000+500)</f>
        <v>4500</v>
      </c>
      <c r="E23" s="19">
        <v>4000</v>
      </c>
      <c r="F23" s="9">
        <v>0</v>
      </c>
      <c r="G23" s="9">
        <v>0</v>
      </c>
      <c r="H23" s="9">
        <v>4000</v>
      </c>
      <c r="I23" s="9">
        <v>4000</v>
      </c>
      <c r="J23" s="10"/>
    </row>
    <row r="24" spans="1:10" ht="12.75">
      <c r="A24" s="6" t="s">
        <v>18</v>
      </c>
      <c r="B24" s="25">
        <f t="shared" si="1"/>
        <v>16000</v>
      </c>
      <c r="C24" s="10"/>
      <c r="D24" s="9">
        <v>4000</v>
      </c>
      <c r="E24" s="19">
        <v>4000</v>
      </c>
      <c r="F24" s="9">
        <v>0</v>
      </c>
      <c r="G24" s="9">
        <v>0</v>
      </c>
      <c r="H24" s="9">
        <v>4000</v>
      </c>
      <c r="I24" s="9">
        <v>4000</v>
      </c>
      <c r="J24" s="10"/>
    </row>
    <row r="25" spans="1:10" ht="12.75">
      <c r="A25" s="6" t="s">
        <v>19</v>
      </c>
      <c r="B25" s="25">
        <f t="shared" si="1"/>
        <v>12440</v>
      </c>
      <c r="C25" s="10"/>
      <c r="D25" s="9">
        <v>3300</v>
      </c>
      <c r="E25" s="9">
        <v>0</v>
      </c>
      <c r="F25" s="9">
        <f>SUM(1200+(40*61))</f>
        <v>3640</v>
      </c>
      <c r="G25" s="9">
        <v>0</v>
      </c>
      <c r="H25" s="9">
        <v>2000</v>
      </c>
      <c r="I25" s="9">
        <v>3500</v>
      </c>
      <c r="J25" s="10"/>
    </row>
    <row r="26" spans="1:10" ht="12.75">
      <c r="A26" s="6" t="s">
        <v>0</v>
      </c>
      <c r="B26" s="25">
        <f t="shared" si="1"/>
        <v>2801</v>
      </c>
      <c r="C26" s="10"/>
      <c r="D26" s="9">
        <v>701</v>
      </c>
      <c r="E26" s="9">
        <v>0</v>
      </c>
      <c r="F26" s="9">
        <v>400</v>
      </c>
      <c r="G26" s="19">
        <v>500</v>
      </c>
      <c r="H26" s="9">
        <v>1200</v>
      </c>
      <c r="I26" s="9">
        <v>0</v>
      </c>
      <c r="J26" s="10"/>
    </row>
    <row r="27" spans="1:10" ht="12.75">
      <c r="A27" s="6" t="s">
        <v>1</v>
      </c>
      <c r="B27" s="25">
        <f t="shared" si="1"/>
        <v>26707.219999999998</v>
      </c>
      <c r="C27" s="10"/>
      <c r="D27" s="9">
        <f>SUM(3733.5+7245+408+750+2000)</f>
        <v>14136.5</v>
      </c>
      <c r="E27" s="10">
        <f>SUM(12663.7+585.9+3188.5+138.62-4006)</f>
        <v>12570.719999999998</v>
      </c>
      <c r="F27" s="9">
        <v>0</v>
      </c>
      <c r="G27" s="9">
        <v>0</v>
      </c>
      <c r="H27" s="9"/>
      <c r="I27" s="10"/>
      <c r="J27" s="10"/>
    </row>
    <row r="28" spans="1:10" ht="12.75">
      <c r="A28" s="6" t="s">
        <v>2</v>
      </c>
      <c r="B28" s="25">
        <f t="shared" si="1"/>
        <v>7000</v>
      </c>
      <c r="C28" s="10"/>
      <c r="D28" s="9">
        <v>3500</v>
      </c>
      <c r="E28" s="11">
        <v>3500</v>
      </c>
      <c r="F28" s="9">
        <v>0</v>
      </c>
      <c r="G28" s="19">
        <v>0</v>
      </c>
      <c r="H28" s="9">
        <v>0</v>
      </c>
      <c r="I28" s="10">
        <v>0</v>
      </c>
      <c r="J28" s="10"/>
    </row>
    <row r="29" spans="1:10" ht="12.75">
      <c r="A29" s="6" t="s">
        <v>8</v>
      </c>
      <c r="B29" s="25">
        <f t="shared" si="1"/>
        <v>3062.5</v>
      </c>
      <c r="C29" s="9">
        <v>0</v>
      </c>
      <c r="D29" s="9">
        <v>600</v>
      </c>
      <c r="E29" s="9">
        <v>200</v>
      </c>
      <c r="F29" s="19">
        <v>162.5</v>
      </c>
      <c r="G29" s="9">
        <v>600</v>
      </c>
      <c r="H29" s="9">
        <v>500</v>
      </c>
      <c r="I29" s="9">
        <v>1000</v>
      </c>
      <c r="J29" s="10"/>
    </row>
    <row r="30" spans="1:10" ht="12.75">
      <c r="A30" s="6" t="s">
        <v>3</v>
      </c>
      <c r="B30" s="27"/>
      <c r="C30" s="10"/>
      <c r="D30" s="10"/>
      <c r="E30" s="10"/>
      <c r="F30" s="10"/>
      <c r="G30" s="10"/>
      <c r="H30" s="10"/>
      <c r="I30" s="10"/>
      <c r="J30" s="10">
        <v>550</v>
      </c>
    </row>
    <row r="31" spans="1:10" ht="12.75">
      <c r="A31" s="6" t="s">
        <v>4</v>
      </c>
      <c r="B31" s="27"/>
      <c r="C31" s="10"/>
      <c r="D31" s="10"/>
      <c r="E31" s="10"/>
      <c r="F31" s="10"/>
      <c r="G31" s="10"/>
      <c r="H31" s="10"/>
      <c r="I31" s="10"/>
      <c r="J31" s="10">
        <v>3500</v>
      </c>
    </row>
    <row r="32" spans="1:10" ht="12.75">
      <c r="A32" s="6" t="s">
        <v>22</v>
      </c>
      <c r="B32" s="27"/>
      <c r="C32" s="10"/>
      <c r="D32" s="10"/>
      <c r="E32" s="10"/>
      <c r="F32" s="10">
        <v>590</v>
      </c>
      <c r="G32" s="10"/>
      <c r="H32" s="10"/>
      <c r="I32" s="10"/>
      <c r="J32" s="10"/>
    </row>
    <row r="33" spans="1:10" ht="12.75">
      <c r="A33" s="6" t="s">
        <v>5</v>
      </c>
      <c r="B33" s="25">
        <f>SUM(C33:I33)</f>
        <v>3465</v>
      </c>
      <c r="C33" s="10">
        <f>SUM(315*5)</f>
        <v>1575</v>
      </c>
      <c r="D33" s="9">
        <v>315</v>
      </c>
      <c r="E33" s="9">
        <v>315</v>
      </c>
      <c r="F33" s="9">
        <v>315</v>
      </c>
      <c r="G33" s="9">
        <v>315</v>
      </c>
      <c r="H33" s="9">
        <v>315</v>
      </c>
      <c r="I33" s="9">
        <v>315</v>
      </c>
      <c r="J33" s="10"/>
    </row>
    <row r="34" spans="1:10" ht="12.75">
      <c r="A34" s="6" t="s">
        <v>6</v>
      </c>
      <c r="B34" s="25">
        <f>SUM(C34:J34)</f>
        <v>700</v>
      </c>
      <c r="C34" s="10"/>
      <c r="D34" s="10"/>
      <c r="E34" s="10"/>
      <c r="F34" s="9"/>
      <c r="G34" s="10"/>
      <c r="H34" s="10">
        <v>700</v>
      </c>
      <c r="I34" s="10"/>
      <c r="J34" s="10"/>
    </row>
    <row r="35" spans="1:10" ht="12.75">
      <c r="A35" s="7"/>
      <c r="B35" s="27"/>
      <c r="C35" s="10"/>
      <c r="D35" s="10"/>
      <c r="E35" s="10"/>
      <c r="F35" s="10"/>
      <c r="G35" s="10"/>
      <c r="H35" s="10"/>
      <c r="I35" s="10"/>
      <c r="J35" s="10"/>
    </row>
    <row r="36" spans="1:10" s="2" customFormat="1" ht="12.75">
      <c r="A36" s="12" t="s">
        <v>28</v>
      </c>
      <c r="B36" s="26">
        <f>SUM(C36:J36)</f>
        <v>207259.22</v>
      </c>
      <c r="C36" s="13">
        <f>SUM(C19:C35)</f>
        <v>28575</v>
      </c>
      <c r="D36" s="13">
        <f>SUM(D18:D35)</f>
        <v>48798.5</v>
      </c>
      <c r="E36" s="13">
        <f>SUM(E19:E35)</f>
        <v>39300.22</v>
      </c>
      <c r="F36" s="13">
        <f>SUM(F19:F34)</f>
        <v>14207.5</v>
      </c>
      <c r="G36" s="13">
        <f>SUM(G19:G34)</f>
        <v>9798</v>
      </c>
      <c r="H36" s="13">
        <f>SUM(H19:H34)</f>
        <v>25215</v>
      </c>
      <c r="I36" s="13">
        <f>SUM(I19:I34)</f>
        <v>37315</v>
      </c>
      <c r="J36" s="13">
        <f>SUM(J19:J34)</f>
        <v>4050</v>
      </c>
    </row>
    <row r="37" spans="1:10" ht="12.75">
      <c r="A37" s="7"/>
      <c r="B37" s="27"/>
      <c r="C37" s="10"/>
      <c r="D37" s="10"/>
      <c r="E37" s="10"/>
      <c r="F37" s="10"/>
      <c r="G37" s="10"/>
      <c r="H37" s="10"/>
      <c r="I37" s="10"/>
      <c r="J37" s="9"/>
    </row>
    <row r="38" spans="1:10" s="1" customFormat="1" ht="13.5" thickBot="1">
      <c r="A38" s="17" t="s">
        <v>7</v>
      </c>
      <c r="B38" s="29">
        <f aca="true" t="shared" si="2" ref="B38:J38">SUM(B15-B36)</f>
        <v>17093.899999999994</v>
      </c>
      <c r="C38" s="29">
        <f t="shared" si="2"/>
        <v>7425</v>
      </c>
      <c r="D38" s="18">
        <f t="shared" si="2"/>
        <v>-1902.5</v>
      </c>
      <c r="E38" s="18">
        <f t="shared" si="2"/>
        <v>1906.8999999999942</v>
      </c>
      <c r="F38" s="18">
        <f t="shared" si="2"/>
        <v>2092.5</v>
      </c>
      <c r="G38" s="18">
        <f t="shared" si="2"/>
        <v>2152</v>
      </c>
      <c r="H38" s="18">
        <f t="shared" si="2"/>
        <v>-715</v>
      </c>
      <c r="I38" s="18">
        <f t="shared" si="2"/>
        <v>-815</v>
      </c>
      <c r="J38" s="18">
        <f t="shared" si="2"/>
        <v>6950</v>
      </c>
    </row>
    <row r="39" spans="1:10" ht="13.5" thickTop="1">
      <c r="A39" s="7"/>
      <c r="B39" s="30"/>
      <c r="C39" s="7"/>
      <c r="D39" s="7"/>
      <c r="E39" s="7"/>
      <c r="F39" s="7"/>
      <c r="G39" s="7"/>
      <c r="H39" s="7"/>
      <c r="I39" s="7"/>
      <c r="J39" s="7"/>
    </row>
  </sheetData>
  <sheetProtection/>
  <printOptions gridLines="1"/>
  <pageMargins left="0.787401575" right="0.787401575" top="0.984251969" bottom="0.984251969" header="0.5" footer="0.5"/>
  <pageSetup orientation="landscape" paperSize="9" scale="85" r:id="rId1"/>
  <headerFooter alignWithMargins="0">
    <oddHeader>&amp;L&amp;14KONSERTFORENINGA XX - REGNSKAP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 på 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Baluba bambi</dc:creator>
  <cp:keywords/>
  <dc:description/>
  <cp:lastModifiedBy>eivind</cp:lastModifiedBy>
  <cp:lastPrinted>2011-01-15T16:51:18Z</cp:lastPrinted>
  <dcterms:created xsi:type="dcterms:W3CDTF">2010-07-12T11:41:06Z</dcterms:created>
  <dcterms:modified xsi:type="dcterms:W3CDTF">2011-11-21T13:59:35Z</dcterms:modified>
  <cp:category/>
  <cp:version/>
  <cp:contentType/>
  <cp:contentStatus/>
</cp:coreProperties>
</file>